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8240" windowHeight="7455" activeTab="0"/>
  </bookViews>
  <sheets>
    <sheet name="V_zest.rzecz_finas" sheetId="1" r:id="rId1"/>
  </sheets>
  <definedNames>
    <definedName name="_xlnm.Print_Area" localSheetId="0">'V_zest.rzecz_finas'!$A$1:$I$35</definedName>
    <definedName name="Z_DF64D807_4B8C_423B_A975_C6FACD998002_.wvu.PrintArea" localSheetId="0" hidden="1">'V_zest.rzecz_finas'!$A$1:$I$35</definedName>
  </definedNames>
  <calcPr calcId="125725"/>
</workbook>
</file>

<file path=xl/sharedStrings.xml><?xml version="1.0" encoding="utf-8"?>
<sst xmlns="http://schemas.openxmlformats.org/spreadsheetml/2006/main" count="85" uniqueCount="34">
  <si>
    <t>V. ZESTAWIENIE RZECZOWO-FINANSOWE OPERACJI</t>
  </si>
  <si>
    <t>Lp.</t>
  </si>
  <si>
    <t>Wyszczególnienie zakresu rzeczowego zadań planowanych do realizacji</t>
  </si>
  <si>
    <t xml:space="preserve">Partner / Partnerzy realizujący zadanie / grupę zadań </t>
  </si>
  <si>
    <t>Koszty kwalifikowalne operacji (w zł)</t>
  </si>
  <si>
    <t>ogółem</t>
  </si>
  <si>
    <r>
      <t>w tym VAT</t>
    </r>
    <r>
      <rPr>
        <b/>
        <vertAlign val="superscript"/>
        <sz val="9"/>
        <rFont val="Arial"/>
        <family val="2"/>
      </rPr>
      <t xml:space="preserve"> 3</t>
    </r>
  </si>
  <si>
    <t>w tym w części dotyczącej inwestycji</t>
  </si>
  <si>
    <r>
      <t xml:space="preserve">I. </t>
    </r>
    <r>
      <rPr>
        <b/>
        <vertAlign val="superscript"/>
        <sz val="9"/>
        <rFont val="Arial"/>
        <family val="2"/>
      </rPr>
      <t>4</t>
    </r>
  </si>
  <si>
    <t>Wytyczenie Szlaku Przygody</t>
  </si>
  <si>
    <t>-</t>
  </si>
  <si>
    <r>
      <t>A.</t>
    </r>
    <r>
      <rPr>
        <vertAlign val="superscript"/>
        <sz val="9"/>
        <rFont val="Arial"/>
        <family val="2"/>
      </rPr>
      <t>5</t>
    </r>
  </si>
  <si>
    <t>Stowarzyszenie Rozwoju Wsi Świętokrzyskiej</t>
  </si>
  <si>
    <t>B.</t>
  </si>
  <si>
    <t>Lokalna Grupa Działania "Białe Ługi"</t>
  </si>
  <si>
    <t>C.</t>
  </si>
  <si>
    <t>Lokalna Grupa Działania "Dorzecze Bobrzy"</t>
  </si>
  <si>
    <t>D.</t>
  </si>
  <si>
    <t>Stowarzyszenie Lokalna Grupa Działania "Krzemienny Krąg"</t>
  </si>
  <si>
    <t>E.</t>
  </si>
  <si>
    <t>Lokalna Grupa Działania "Nad Czarną i Pilicą"</t>
  </si>
  <si>
    <t>F.</t>
  </si>
  <si>
    <t>Stowarzyszenie "Lokalana Grupa Działania - Wokół Łysej Góry"</t>
  </si>
  <si>
    <t xml:space="preserve">II. </t>
  </si>
  <si>
    <t>Wdrożenie i zarządzanie Programem Lojalnościowym Szlak Przygody</t>
  </si>
  <si>
    <t>A.</t>
  </si>
  <si>
    <t>III.</t>
  </si>
  <si>
    <t>Promocja Szlaku Przygody</t>
  </si>
  <si>
    <t>IV</t>
  </si>
  <si>
    <t xml:space="preserve">Pozyskanie partnerów Programu Lojalnościowego Szlak Przygody </t>
  </si>
  <si>
    <t>Razem I + II + (…)</t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</si>
  <si>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VAT, jeśli jest kosztem kwalifikowalnym.</t>
    </r>
  </si>
  <si>
    <r>
      <t xml:space="preserve">4  </t>
    </r>
    <r>
      <rPr>
        <sz val="9"/>
        <rFont val="Arial"/>
        <family val="2"/>
      </rPr>
      <t>Zadanie lub grupa zadań realizowanych w ramach operacji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</si>
  <si>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 xml:space="preserve"> Zadanie lub dostawa/robota/usługa realizowana w ramach zadania, ze wskazaniem głównych kategorii kosztów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</si>
</sst>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>
      <alignment/>
      <protection locked="0"/>
    </xf>
    <xf numFmtId="0" fontId="10" fillId="0" borderId="0" applyNumberFormat="0" applyFill="0" applyBorder="0">
      <alignment/>
      <protection locked="0"/>
    </xf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20" applyFont="1" applyBorder="1" applyAlignment="1" applyProtection="1">
      <alignment horizontal="center"/>
      <protection/>
    </xf>
    <xf numFmtId="0" fontId="3" fillId="2" borderId="2" xfId="20" applyFont="1" applyFill="1" applyBorder="1" applyAlignment="1" applyProtection="1">
      <alignment horizontal="left" wrapText="1"/>
      <protection/>
    </xf>
    <xf numFmtId="0" fontId="2" fillId="0" borderId="3" xfId="20" applyFont="1" applyBorder="1" applyProtection="1">
      <alignment/>
      <protection/>
    </xf>
    <xf numFmtId="0" fontId="2" fillId="0" borderId="0" xfId="20" applyFont="1" applyProtection="1">
      <alignment/>
      <protection/>
    </xf>
    <xf numFmtId="0" fontId="2" fillId="0" borderId="4" xfId="20" applyFont="1" applyBorder="1" applyAlignment="1" applyProtection="1">
      <alignment horizontal="center"/>
      <protection/>
    </xf>
    <xf numFmtId="0" fontId="3" fillId="2" borderId="5" xfId="20" applyFont="1" applyFill="1" applyBorder="1" applyAlignment="1" applyProtection="1">
      <alignment horizont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2" borderId="5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2" fillId="0" borderId="6" xfId="20" applyFont="1" applyBorder="1" applyProtection="1">
      <alignment/>
      <protection/>
    </xf>
    <xf numFmtId="0" fontId="3" fillId="2" borderId="7" xfId="20" applyFont="1" applyFill="1" applyBorder="1" applyAlignment="1" applyProtection="1">
      <alignment horizontal="center" wrapText="1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3" fillId="2" borderId="7" xfId="20" applyFont="1" applyFill="1" applyBorder="1" applyAlignment="1" applyProtection="1">
      <alignment horizontal="center" vertical="center" wrapText="1"/>
      <protection/>
    </xf>
    <xf numFmtId="0" fontId="3" fillId="2" borderId="8" xfId="20" applyFont="1" applyFill="1" applyBorder="1" applyAlignment="1" applyProtection="1">
      <alignment horizontal="center" vertical="center" wrapText="1"/>
      <protection/>
    </xf>
    <xf numFmtId="0" fontId="3" fillId="2" borderId="9" xfId="20" applyFont="1" applyFill="1" applyBorder="1" applyAlignment="1" applyProtection="1">
      <alignment horizontal="center" vertical="center" wrapText="1"/>
      <protection/>
    </xf>
    <xf numFmtId="0" fontId="3" fillId="2" borderId="10" xfId="20" applyFont="1" applyFill="1" applyBorder="1" applyAlignment="1" applyProtection="1">
      <alignment horizontal="center" vertical="center" wrapText="1"/>
      <protection/>
    </xf>
    <xf numFmtId="0" fontId="3" fillId="2" borderId="11" xfId="20" applyFont="1" applyFill="1" applyBorder="1" applyAlignment="1" applyProtection="1">
      <alignment horizontal="center" wrapText="1"/>
      <protection/>
    </xf>
    <xf numFmtId="0" fontId="3" fillId="2" borderId="11" xfId="20" applyFont="1" applyFill="1" applyBorder="1" applyAlignment="1" applyProtection="1">
      <alignment horizontal="center" vertical="center" wrapText="1"/>
      <protection/>
    </xf>
    <xf numFmtId="0" fontId="3" fillId="2" borderId="12" xfId="20" applyFont="1" applyFill="1" applyBorder="1" applyAlignment="1" applyProtection="1">
      <alignment horizontal="center" vertical="center" wrapText="1"/>
      <protection/>
    </xf>
    <xf numFmtId="0" fontId="3" fillId="2" borderId="13" xfId="20" applyFont="1" applyFill="1" applyBorder="1" applyAlignment="1" applyProtection="1">
      <alignment horizontal="center" vertical="center" wrapText="1"/>
      <protection/>
    </xf>
    <xf numFmtId="0" fontId="5" fillId="2" borderId="12" xfId="20" applyFont="1" applyFill="1" applyBorder="1" applyAlignment="1" applyProtection="1">
      <alignment horizontal="center" vertical="center" wrapText="1"/>
      <protection/>
    </xf>
    <xf numFmtId="0" fontId="5" fillId="2" borderId="12" xfId="20" applyFont="1" applyFill="1" applyBorder="1" applyAlignment="1" applyProtection="1">
      <alignment horizontal="center" wrapText="1"/>
      <protection/>
    </xf>
    <xf numFmtId="0" fontId="5" fillId="2" borderId="12" xfId="20" applyFont="1" applyFill="1" applyBorder="1" applyAlignment="1" applyProtection="1">
      <alignment horizontal="center" wrapText="1"/>
      <protection/>
    </xf>
    <xf numFmtId="0" fontId="5" fillId="2" borderId="14" xfId="20" applyFont="1" applyFill="1" applyBorder="1" applyAlignment="1" applyProtection="1">
      <alignment horizontal="center" wrapText="1"/>
      <protection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left" vertical="center" wrapText="1"/>
      <protection locked="0"/>
    </xf>
    <xf numFmtId="0" fontId="3" fillId="2" borderId="3" xfId="20" applyFont="1" applyFill="1" applyBorder="1" applyAlignment="1" applyProtection="1">
      <alignment horizontal="left" vertical="center" wrapText="1"/>
      <protection locked="0"/>
    </xf>
    <xf numFmtId="0" fontId="2" fillId="2" borderId="3" xfId="20" applyFont="1" applyFill="1" applyBorder="1" applyAlignment="1" applyProtection="1" quotePrefix="1">
      <alignment horizontal="center" vertical="center" wrapText="1"/>
      <protection locked="0"/>
    </xf>
    <xf numFmtId="4" fontId="3" fillId="0" borderId="5" xfId="2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20" applyNumberFormat="1" applyFont="1" applyFill="1" applyBorder="1" applyAlignment="1" applyProtection="1" quotePrefix="1">
      <alignment horizontal="right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left" vertical="center" wrapText="1"/>
      <protection locked="0"/>
    </xf>
    <xf numFmtId="0" fontId="2" fillId="2" borderId="3" xfId="20" applyFont="1" applyFill="1" applyBorder="1" applyAlignment="1" applyProtection="1">
      <alignment horizontal="left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 readingOrder="1"/>
      <protection locked="0"/>
    </xf>
    <xf numFmtId="4" fontId="2" fillId="0" borderId="12" xfId="20" applyNumberFormat="1" applyFont="1" applyFill="1" applyBorder="1" applyAlignment="1" applyProtection="1">
      <alignment vertical="center" wrapText="1" readingOrder="1"/>
      <protection locked="0"/>
    </xf>
    <xf numFmtId="4" fontId="2" fillId="0" borderId="12" xfId="20" applyNumberFormat="1" applyFont="1" applyFill="1" applyBorder="1" applyAlignment="1" applyProtection="1" quotePrefix="1">
      <alignment horizontal="right" vertical="center" wrapText="1" readingOrder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4" fontId="2" fillId="2" borderId="11" xfId="20" applyNumberFormat="1" applyFont="1" applyFill="1" applyBorder="1" applyAlignment="1" applyProtection="1">
      <alignment horizontal="right" vertical="center" wrapText="1"/>
      <protection locked="0"/>
    </xf>
    <xf numFmtId="4" fontId="2" fillId="2" borderId="10" xfId="20" applyNumberFormat="1" applyFont="1" applyFill="1" applyBorder="1" applyAlignment="1" applyProtection="1">
      <alignment horizontal="right" vertical="center" wrapText="1"/>
      <protection locked="0"/>
    </xf>
    <xf numFmtId="4" fontId="2" fillId="2" borderId="10" xfId="20" applyNumberFormat="1" applyFont="1" applyFill="1" applyBorder="1" applyAlignment="1" applyProtection="1" quotePrefix="1">
      <alignment horizontal="right" vertical="center" wrapText="1"/>
      <protection locked="0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4" fontId="2" fillId="2" borderId="12" xfId="20" applyNumberFormat="1" applyFont="1" applyFill="1" applyBorder="1" applyAlignment="1" applyProtection="1">
      <alignment horizontal="right" vertical="center" wrapText="1"/>
      <protection locked="0"/>
    </xf>
    <xf numFmtId="4" fontId="2" fillId="2" borderId="14" xfId="20" applyNumberFormat="1" applyFont="1" applyFill="1" applyBorder="1" applyAlignment="1" applyProtection="1">
      <alignment horizontal="right" vertical="center" wrapText="1"/>
      <protection locked="0"/>
    </xf>
    <xf numFmtId="4" fontId="2" fillId="2" borderId="14" xfId="20" applyNumberFormat="1" applyFont="1" applyFill="1" applyBorder="1" applyAlignment="1" applyProtection="1" quotePrefix="1">
      <alignment horizontal="right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left" vertical="center" wrapText="1"/>
      <protection locked="0"/>
    </xf>
    <xf numFmtId="0" fontId="3" fillId="2" borderId="14" xfId="20" applyFont="1" applyFill="1" applyBorder="1" applyAlignment="1" applyProtection="1" quotePrefix="1">
      <alignment horizontal="center" vertical="center" wrapText="1"/>
      <protection locked="0"/>
    </xf>
    <xf numFmtId="4" fontId="3" fillId="0" borderId="12" xfId="2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20" applyFont="1" applyBorder="1" applyAlignment="1" applyProtection="1">
      <alignment vertical="center"/>
      <protection/>
    </xf>
    <xf numFmtId="0" fontId="2" fillId="0" borderId="0" xfId="20" applyFont="1" applyAlignment="1" applyProtection="1">
      <alignment vertical="center"/>
      <protection/>
    </xf>
    <xf numFmtId="0" fontId="2" fillId="2" borderId="12" xfId="20" applyFont="1" applyFill="1" applyBorder="1" applyAlignment="1" applyProtection="1">
      <alignment horizontal="left" vertical="center" wrapText="1"/>
      <protection locked="0"/>
    </xf>
    <xf numFmtId="2" fontId="2" fillId="0" borderId="12" xfId="20" applyNumberFormat="1" applyFont="1" applyFill="1" applyBorder="1" applyAlignment="1" applyProtection="1" quotePrefix="1">
      <alignment horizontal="right" vertical="center" wrapText="1" readingOrder="1"/>
      <protection locked="0"/>
    </xf>
    <xf numFmtId="0" fontId="7" fillId="0" borderId="6" xfId="20" applyFont="1" applyBorder="1" applyProtection="1">
      <alignment/>
      <protection/>
    </xf>
    <xf numFmtId="0" fontId="7" fillId="0" borderId="0" xfId="20" applyFont="1" applyProtection="1">
      <alignment/>
      <protection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4" fontId="2" fillId="0" borderId="12" xfId="2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20" applyNumberFormat="1" applyFont="1" applyFill="1" applyBorder="1" applyAlignment="1" applyProtection="1">
      <alignment horizontal="right" vertical="center" wrapText="1"/>
      <protection locked="0"/>
    </xf>
    <xf numFmtId="0" fontId="2" fillId="2" borderId="13" xfId="20" applyFont="1" applyFill="1" applyBorder="1" applyAlignment="1" applyProtection="1">
      <alignment horizontal="left" vertical="center" wrapText="1" readingOrder="1"/>
      <protection locked="0"/>
    </xf>
    <xf numFmtId="0" fontId="2" fillId="2" borderId="14" xfId="20" applyFont="1" applyFill="1" applyBorder="1" applyAlignment="1" applyProtection="1">
      <alignment horizontal="left" vertical="center" wrapText="1" readingOrder="1"/>
      <protection locked="0"/>
    </xf>
    <xf numFmtId="0" fontId="2" fillId="2" borderId="13" xfId="20" applyFont="1" applyFill="1" applyBorder="1" applyAlignment="1" applyProtection="1">
      <alignment horizontal="left" vertical="center" wrapText="1"/>
      <protection locked="0"/>
    </xf>
    <xf numFmtId="0" fontId="2" fillId="2" borderId="14" xfId="20" applyFont="1" applyFill="1" applyBorder="1" applyAlignment="1" applyProtection="1">
      <alignment horizontal="left" vertical="center" wrapText="1"/>
      <protection locked="0"/>
    </xf>
    <xf numFmtId="0" fontId="2" fillId="2" borderId="13" xfId="20" applyFont="1" applyFill="1" applyBorder="1" applyAlignment="1" applyProtection="1">
      <alignment horizontal="left" vertical="center"/>
      <protection locked="0"/>
    </xf>
    <xf numFmtId="0" fontId="2" fillId="2" borderId="14" xfId="20" applyFont="1" applyFill="1" applyBorder="1" applyAlignment="1" applyProtection="1">
      <alignment horizontal="left" vertical="center" wrapText="1"/>
      <protection locked="0"/>
    </xf>
    <xf numFmtId="0" fontId="2" fillId="2" borderId="14" xfId="20" applyFont="1" applyFill="1" applyBorder="1" applyAlignment="1" applyProtection="1">
      <alignment horizontal="left" vertical="center"/>
      <protection locked="0"/>
    </xf>
    <xf numFmtId="0" fontId="3" fillId="2" borderId="13" xfId="20" applyFont="1" applyFill="1" applyBorder="1" applyAlignment="1" applyProtection="1">
      <alignment horizontal="left" vertical="center"/>
      <protection locked="0"/>
    </xf>
    <xf numFmtId="0" fontId="3" fillId="2" borderId="14" xfId="20" applyFont="1" applyFill="1" applyBorder="1" applyAlignment="1" applyProtection="1">
      <alignment horizontal="left" vertical="center" wrapText="1"/>
      <protection locked="0"/>
    </xf>
    <xf numFmtId="4" fontId="3" fillId="0" borderId="14" xfId="2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20" applyNumberFormat="1" applyFont="1" applyFill="1" applyBorder="1" applyAlignment="1" applyProtection="1" quotePrefix="1">
      <alignment horizontal="right" vertical="center" wrapText="1"/>
      <protection locked="0"/>
    </xf>
    <xf numFmtId="0" fontId="8" fillId="2" borderId="12" xfId="20" applyFont="1" applyFill="1" applyBorder="1" applyAlignment="1" applyProtection="1" quotePrefix="1">
      <alignment horizontal="center" vertical="center" wrapText="1"/>
      <protection locked="0"/>
    </xf>
    <xf numFmtId="0" fontId="8" fillId="0" borderId="6" xfId="20" applyFont="1" applyBorder="1" applyProtection="1">
      <alignment/>
      <protection/>
    </xf>
    <xf numFmtId="0" fontId="8" fillId="0" borderId="0" xfId="20" applyFont="1" applyProtection="1">
      <alignment/>
      <protection/>
    </xf>
    <xf numFmtId="0" fontId="3" fillId="2" borderId="13" xfId="20" applyFont="1" applyFill="1" applyBorder="1" applyAlignment="1" applyProtection="1">
      <alignment horizontal="right" wrapText="1"/>
      <protection/>
    </xf>
    <xf numFmtId="0" fontId="3" fillId="2" borderId="15" xfId="20" applyFont="1" applyFill="1" applyBorder="1" applyAlignment="1" applyProtection="1">
      <alignment horizontal="right" wrapText="1"/>
      <protection/>
    </xf>
    <xf numFmtId="0" fontId="3" fillId="2" borderId="14" xfId="20" applyFont="1" applyFill="1" applyBorder="1" applyAlignment="1" applyProtection="1">
      <alignment horizontal="right" wrapText="1"/>
      <protection/>
    </xf>
    <xf numFmtId="4" fontId="3" fillId="2" borderId="12" xfId="20" applyNumberFormat="1" applyFont="1" applyFill="1" applyBorder="1" applyAlignment="1" applyProtection="1">
      <alignment horizontal="right" wrapText="1"/>
      <protection locked="0"/>
    </xf>
    <xf numFmtId="0" fontId="3" fillId="2" borderId="0" xfId="20" applyFont="1" applyFill="1" applyBorder="1" applyAlignment="1" applyProtection="1">
      <alignment wrapText="1"/>
      <protection/>
    </xf>
    <xf numFmtId="0" fontId="2" fillId="2" borderId="0" xfId="20" applyFont="1" applyFill="1" applyBorder="1" applyAlignment="1" applyProtection="1">
      <alignment/>
      <protection/>
    </xf>
    <xf numFmtId="0" fontId="2" fillId="2" borderId="0" xfId="20" applyFont="1" applyFill="1" applyBorder="1" applyAlignment="1" applyProtection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6" fillId="0" borderId="0" xfId="20" applyFont="1" applyBorder="1" applyAlignment="1" applyProtection="1">
      <alignment horizontal="left"/>
      <protection/>
    </xf>
    <xf numFmtId="0" fontId="2" fillId="0" borderId="0" xfId="20" applyFont="1" applyBorder="1" applyProtection="1">
      <alignment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8" xfId="20" applyFont="1" applyBorder="1" applyAlignment="1" applyProtection="1">
      <alignment horizontal="center"/>
      <protection/>
    </xf>
    <xf numFmtId="0" fontId="2" fillId="0" borderId="9" xfId="20" applyFont="1" applyBorder="1" applyAlignment="1" applyProtection="1">
      <alignment horizontal="left"/>
      <protection/>
    </xf>
    <xf numFmtId="0" fontId="2" fillId="0" borderId="9" xfId="20" applyFont="1" applyBorder="1" applyProtection="1">
      <alignment/>
      <protection/>
    </xf>
    <xf numFmtId="0" fontId="2" fillId="0" borderId="9" xfId="20" applyFont="1" applyBorder="1" applyAlignment="1" applyProtection="1">
      <alignment horizontal="center"/>
      <protection/>
    </xf>
    <xf numFmtId="0" fontId="2" fillId="0" borderId="10" xfId="20" applyFont="1" applyBorder="1" applyProtection="1">
      <alignment/>
      <protection/>
    </xf>
    <xf numFmtId="0" fontId="2" fillId="0" borderId="0" xfId="20" applyFont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 2" xfId="21"/>
    <cellStyle name="Hiperłącze 3" xfId="22"/>
    <cellStyle name="Hiperłącze 4" xfId="23"/>
    <cellStyle name="Procentowy 2" xfId="24"/>
    <cellStyle name="Procentowy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SheetLayoutView="100" workbookViewId="0" topLeftCell="A1">
      <selection activeCell="C8" sqref="C8:D8"/>
    </sheetView>
  </sheetViews>
  <sheetFormatPr defaultColWidth="8.796875" defaultRowHeight="14.25"/>
  <cols>
    <col min="1" max="1" width="1.203125" style="4" customWidth="1"/>
    <col min="2" max="2" width="4.8984375" style="4" customWidth="1"/>
    <col min="3" max="3" width="11.09765625" style="4" customWidth="1"/>
    <col min="4" max="4" width="65" style="4" customWidth="1"/>
    <col min="5" max="5" width="17.8984375" style="91" customWidth="1"/>
    <col min="6" max="8" width="11.3984375" style="4" customWidth="1"/>
    <col min="9" max="9" width="1.203125" style="4" customWidth="1"/>
    <col min="10" max="16384" width="9" style="4" customWidth="1"/>
  </cols>
  <sheetData>
    <row r="1" spans="1:9" ht="14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6" t="s">
        <v>1</v>
      </c>
      <c r="C2" s="7" t="s">
        <v>2</v>
      </c>
      <c r="D2" s="8"/>
      <c r="E2" s="9" t="s">
        <v>3</v>
      </c>
      <c r="F2" s="7" t="s">
        <v>4</v>
      </c>
      <c r="G2" s="8"/>
      <c r="H2" s="10"/>
      <c r="I2" s="11"/>
    </row>
    <row r="3" spans="1:9" ht="11.25" customHeight="1">
      <c r="A3" s="5"/>
      <c r="B3" s="12"/>
      <c r="C3" s="13"/>
      <c r="D3" s="14"/>
      <c r="E3" s="15"/>
      <c r="F3" s="16"/>
      <c r="G3" s="17"/>
      <c r="H3" s="18"/>
      <c r="I3" s="11"/>
    </row>
    <row r="4" spans="1:9" ht="60.75" customHeight="1">
      <c r="A4" s="5"/>
      <c r="B4" s="19"/>
      <c r="C4" s="16"/>
      <c r="D4" s="17"/>
      <c r="E4" s="20"/>
      <c r="F4" s="21" t="s">
        <v>5</v>
      </c>
      <c r="G4" s="22" t="s">
        <v>6</v>
      </c>
      <c r="H4" s="21" t="s">
        <v>7</v>
      </c>
      <c r="I4" s="11"/>
    </row>
    <row r="5" spans="1:9" ht="14.25">
      <c r="A5" s="5"/>
      <c r="B5" s="23"/>
      <c r="C5" s="24">
        <v>1</v>
      </c>
      <c r="D5" s="24"/>
      <c r="E5" s="25">
        <v>2</v>
      </c>
      <c r="F5" s="25">
        <v>3</v>
      </c>
      <c r="G5" s="26">
        <v>4</v>
      </c>
      <c r="H5" s="26">
        <v>5</v>
      </c>
      <c r="I5" s="11"/>
    </row>
    <row r="6" spans="1:9" ht="48" customHeight="1">
      <c r="A6" s="5"/>
      <c r="B6" s="27" t="s">
        <v>8</v>
      </c>
      <c r="C6" s="28" t="s">
        <v>9</v>
      </c>
      <c r="D6" s="29"/>
      <c r="E6" s="30" t="s">
        <v>10</v>
      </c>
      <c r="F6" s="31">
        <f>SUM(F7:F12)</f>
        <v>204676.72999999998</v>
      </c>
      <c r="G6" s="31">
        <f>SUM(G7:G12)</f>
        <v>38272.89</v>
      </c>
      <c r="H6" s="32">
        <f>SUM(H7:H12)</f>
        <v>204676.72999999998</v>
      </c>
      <c r="I6" s="11"/>
    </row>
    <row r="7" spans="1:9" ht="48" customHeight="1">
      <c r="A7" s="5"/>
      <c r="B7" s="33" t="s">
        <v>11</v>
      </c>
      <c r="C7" s="34" t="s">
        <v>9</v>
      </c>
      <c r="D7" s="35"/>
      <c r="E7" s="36" t="s">
        <v>12</v>
      </c>
      <c r="F7" s="37">
        <v>31368.46</v>
      </c>
      <c r="G7" s="37">
        <f>F7-25502.81</f>
        <v>5865.649999999998</v>
      </c>
      <c r="H7" s="38">
        <f aca="true" t="shared" si="0" ref="H7:H12">F7</f>
        <v>31368.46</v>
      </c>
      <c r="I7" s="11"/>
    </row>
    <row r="8" spans="1:9" ht="48" customHeight="1">
      <c r="A8" s="5"/>
      <c r="B8" s="33" t="s">
        <v>13</v>
      </c>
      <c r="C8" s="34" t="s">
        <v>9</v>
      </c>
      <c r="D8" s="35"/>
      <c r="E8" s="39" t="s">
        <v>14</v>
      </c>
      <c r="F8" s="40">
        <v>27774.24</v>
      </c>
      <c r="G8" s="41">
        <f>F8-22580.68</f>
        <v>5193.560000000001</v>
      </c>
      <c r="H8" s="42">
        <f t="shared" si="0"/>
        <v>27774.24</v>
      </c>
      <c r="I8" s="11"/>
    </row>
    <row r="9" spans="1:9" ht="48" customHeight="1">
      <c r="A9" s="5"/>
      <c r="B9" s="33" t="s">
        <v>15</v>
      </c>
      <c r="C9" s="34" t="s">
        <v>9</v>
      </c>
      <c r="D9" s="35"/>
      <c r="E9" s="43" t="s">
        <v>16</v>
      </c>
      <c r="F9" s="44">
        <v>36432.48</v>
      </c>
      <c r="G9" s="45">
        <f>F9-29619.9</f>
        <v>6812.580000000002</v>
      </c>
      <c r="H9" s="46">
        <f t="shared" si="0"/>
        <v>36432.48</v>
      </c>
      <c r="I9" s="11"/>
    </row>
    <row r="10" spans="1:9" ht="48" customHeight="1">
      <c r="A10" s="5"/>
      <c r="B10" s="33" t="s">
        <v>17</v>
      </c>
      <c r="C10" s="34" t="s">
        <v>9</v>
      </c>
      <c r="D10" s="35"/>
      <c r="E10" s="43" t="s">
        <v>18</v>
      </c>
      <c r="F10" s="44">
        <v>26896.65</v>
      </c>
      <c r="G10" s="45">
        <f>F10-21867.2</f>
        <v>5029.450000000001</v>
      </c>
      <c r="H10" s="46">
        <f t="shared" si="0"/>
        <v>26896.65</v>
      </c>
      <c r="I10" s="11"/>
    </row>
    <row r="11" spans="1:9" ht="48" customHeight="1">
      <c r="A11" s="5"/>
      <c r="B11" s="33" t="s">
        <v>19</v>
      </c>
      <c r="C11" s="34" t="s">
        <v>9</v>
      </c>
      <c r="D11" s="35"/>
      <c r="E11" s="43" t="s">
        <v>20</v>
      </c>
      <c r="F11" s="44">
        <v>49344.7</v>
      </c>
      <c r="G11" s="45">
        <f>F11-40117.64</f>
        <v>9227.059999999998</v>
      </c>
      <c r="H11" s="46">
        <f t="shared" si="0"/>
        <v>49344.7</v>
      </c>
      <c r="I11" s="11"/>
    </row>
    <row r="12" spans="1:9" ht="48" customHeight="1">
      <c r="A12" s="5"/>
      <c r="B12" s="47" t="s">
        <v>21</v>
      </c>
      <c r="C12" s="34" t="s">
        <v>9</v>
      </c>
      <c r="D12" s="35"/>
      <c r="E12" s="36" t="s">
        <v>22</v>
      </c>
      <c r="F12" s="37">
        <v>32860.2</v>
      </c>
      <c r="G12" s="37">
        <f>F12-26715.61</f>
        <v>6144.5899999999965</v>
      </c>
      <c r="H12" s="38">
        <f t="shared" si="0"/>
        <v>32860.2</v>
      </c>
      <c r="I12" s="11"/>
    </row>
    <row r="13" spans="1:9" s="53" customFormat="1" ht="48" customHeight="1">
      <c r="A13" s="5"/>
      <c r="B13" s="48" t="s">
        <v>23</v>
      </c>
      <c r="C13" s="49" t="s">
        <v>24</v>
      </c>
      <c r="D13" s="49"/>
      <c r="E13" s="50" t="s">
        <v>10</v>
      </c>
      <c r="F13" s="51">
        <f>SUM(F14:F19)</f>
        <v>266075.97000000003</v>
      </c>
      <c r="G13" s="51">
        <f>SUM(G14:G19)</f>
        <v>49293.90999999999</v>
      </c>
      <c r="H13" s="51">
        <f>SUM(H14:H19)</f>
        <v>0</v>
      </c>
      <c r="I13" s="52"/>
    </row>
    <row r="14" spans="1:9" s="57" customFormat="1" ht="48" customHeight="1">
      <c r="A14" s="5"/>
      <c r="B14" s="47" t="s">
        <v>25</v>
      </c>
      <c r="C14" s="54" t="s">
        <v>24</v>
      </c>
      <c r="D14" s="54"/>
      <c r="E14" s="36" t="s">
        <v>12</v>
      </c>
      <c r="F14" s="37">
        <v>66634.61</v>
      </c>
      <c r="G14" s="37">
        <v>12000</v>
      </c>
      <c r="H14" s="55">
        <v>0</v>
      </c>
      <c r="I14" s="56"/>
    </row>
    <row r="15" spans="1:9" s="57" customFormat="1" ht="48" customHeight="1">
      <c r="A15" s="5"/>
      <c r="B15" s="58" t="s">
        <v>13</v>
      </c>
      <c r="C15" s="54" t="s">
        <v>24</v>
      </c>
      <c r="D15" s="54"/>
      <c r="E15" s="39" t="s">
        <v>14</v>
      </c>
      <c r="F15" s="59">
        <v>26315</v>
      </c>
      <c r="G15" s="60">
        <f>F15-21394.31</f>
        <v>4920.689999999999</v>
      </c>
      <c r="H15" s="55">
        <v>0</v>
      </c>
      <c r="I15" s="56"/>
    </row>
    <row r="16" spans="1:9" s="57" customFormat="1" ht="48" customHeight="1">
      <c r="A16" s="5"/>
      <c r="B16" s="58" t="s">
        <v>15</v>
      </c>
      <c r="C16" s="54" t="s">
        <v>24</v>
      </c>
      <c r="D16" s="54"/>
      <c r="E16" s="43" t="s">
        <v>16</v>
      </c>
      <c r="F16" s="59">
        <v>62052.16</v>
      </c>
      <c r="G16" s="60">
        <f>F16-50448.91</f>
        <v>11603.25</v>
      </c>
      <c r="H16" s="55">
        <v>0</v>
      </c>
      <c r="I16" s="56"/>
    </row>
    <row r="17" spans="1:9" s="57" customFormat="1" ht="48" customHeight="1">
      <c r="A17" s="5"/>
      <c r="B17" s="58" t="s">
        <v>17</v>
      </c>
      <c r="C17" s="54" t="s">
        <v>24</v>
      </c>
      <c r="D17" s="54"/>
      <c r="E17" s="43" t="s">
        <v>18</v>
      </c>
      <c r="F17" s="59">
        <v>26315</v>
      </c>
      <c r="G17" s="60">
        <f>F17-21394.31</f>
        <v>4920.689999999999</v>
      </c>
      <c r="H17" s="55">
        <v>0</v>
      </c>
      <c r="I17" s="56"/>
    </row>
    <row r="18" spans="1:9" s="57" customFormat="1" ht="48" customHeight="1">
      <c r="A18" s="5"/>
      <c r="B18" s="58" t="s">
        <v>19</v>
      </c>
      <c r="C18" s="54" t="s">
        <v>24</v>
      </c>
      <c r="D18" s="54"/>
      <c r="E18" s="43" t="s">
        <v>20</v>
      </c>
      <c r="F18" s="59">
        <v>26315</v>
      </c>
      <c r="G18" s="60">
        <f>F18-21394.31</f>
        <v>4920.689999999999</v>
      </c>
      <c r="H18" s="55">
        <v>0</v>
      </c>
      <c r="I18" s="56"/>
    </row>
    <row r="19" spans="1:9" s="57" customFormat="1" ht="48" customHeight="1">
      <c r="A19" s="5"/>
      <c r="B19" s="47" t="s">
        <v>21</v>
      </c>
      <c r="C19" s="54" t="s">
        <v>24</v>
      </c>
      <c r="D19" s="54"/>
      <c r="E19" s="36" t="s">
        <v>22</v>
      </c>
      <c r="F19" s="59">
        <v>58444.2</v>
      </c>
      <c r="G19" s="60">
        <f>F19-47515.61</f>
        <v>10928.589999999997</v>
      </c>
      <c r="H19" s="55">
        <v>0</v>
      </c>
      <c r="I19" s="56"/>
    </row>
    <row r="20" spans="1:9" ht="48" customHeight="1">
      <c r="A20" s="5"/>
      <c r="B20" s="48" t="s">
        <v>26</v>
      </c>
      <c r="C20" s="49" t="s">
        <v>27</v>
      </c>
      <c r="D20" s="49"/>
      <c r="E20" s="50" t="s">
        <v>10</v>
      </c>
      <c r="F20" s="51">
        <f>SUM(F21:F26)</f>
        <v>303221.66</v>
      </c>
      <c r="G20" s="51">
        <f>SUM(G21:G26)</f>
        <v>56699.979999999996</v>
      </c>
      <c r="H20" s="51">
        <f>SUM(H21:H26)</f>
        <v>0</v>
      </c>
      <c r="I20" s="11"/>
    </row>
    <row r="21" spans="1:9" s="57" customFormat="1" ht="48" customHeight="1">
      <c r="A21" s="5"/>
      <c r="B21" s="33" t="s">
        <v>25</v>
      </c>
      <c r="C21" s="61" t="s">
        <v>27</v>
      </c>
      <c r="D21" s="62"/>
      <c r="E21" s="36" t="s">
        <v>12</v>
      </c>
      <c r="F21" s="37">
        <v>56144.49</v>
      </c>
      <c r="G21" s="37">
        <f>F21-45645.93</f>
        <v>10498.559999999998</v>
      </c>
      <c r="H21" s="55">
        <v>0</v>
      </c>
      <c r="I21" s="56"/>
    </row>
    <row r="22" spans="1:9" s="57" customFormat="1" ht="48" customHeight="1">
      <c r="A22" s="5"/>
      <c r="B22" s="33" t="s">
        <v>13</v>
      </c>
      <c r="C22" s="63" t="s">
        <v>27</v>
      </c>
      <c r="D22" s="64"/>
      <c r="E22" s="39" t="s">
        <v>14</v>
      </c>
      <c r="F22" s="59">
        <v>24874.75</v>
      </c>
      <c r="G22" s="60">
        <f>F22-20223.37</f>
        <v>4651.380000000001</v>
      </c>
      <c r="H22" s="55">
        <v>0</v>
      </c>
      <c r="I22" s="56"/>
    </row>
    <row r="23" spans="1:9" s="57" customFormat="1" ht="48" customHeight="1">
      <c r="A23" s="5"/>
      <c r="B23" s="33" t="s">
        <v>15</v>
      </c>
      <c r="C23" s="63" t="s">
        <v>27</v>
      </c>
      <c r="D23" s="64"/>
      <c r="E23" s="43" t="s">
        <v>16</v>
      </c>
      <c r="F23" s="59">
        <v>56144.49</v>
      </c>
      <c r="G23" s="60">
        <f>F23-45645.93</f>
        <v>10498.559999999998</v>
      </c>
      <c r="H23" s="55">
        <v>0</v>
      </c>
      <c r="I23" s="56"/>
    </row>
    <row r="24" spans="1:9" s="57" customFormat="1" ht="48" customHeight="1">
      <c r="A24" s="5"/>
      <c r="B24" s="33" t="s">
        <v>17</v>
      </c>
      <c r="C24" s="65" t="s">
        <v>27</v>
      </c>
      <c r="D24" s="66"/>
      <c r="E24" s="43" t="s">
        <v>18</v>
      </c>
      <c r="F24" s="59">
        <v>45994.36</v>
      </c>
      <c r="G24" s="60">
        <f>F24-37393.79</f>
        <v>8600.57</v>
      </c>
      <c r="H24" s="55">
        <v>0</v>
      </c>
      <c r="I24" s="56"/>
    </row>
    <row r="25" spans="1:9" s="57" customFormat="1" ht="48" customHeight="1">
      <c r="A25" s="5"/>
      <c r="B25" s="33" t="s">
        <v>19</v>
      </c>
      <c r="C25" s="65" t="s">
        <v>27</v>
      </c>
      <c r="D25" s="67"/>
      <c r="E25" s="43" t="s">
        <v>20</v>
      </c>
      <c r="F25" s="59">
        <v>25412.41</v>
      </c>
      <c r="G25" s="60">
        <f>F25-20660.5</f>
        <v>4751.91</v>
      </c>
      <c r="H25" s="55">
        <v>0</v>
      </c>
      <c r="I25" s="56"/>
    </row>
    <row r="26" spans="1:9" s="57" customFormat="1" ht="48" customHeight="1">
      <c r="A26" s="5"/>
      <c r="B26" s="47" t="s">
        <v>21</v>
      </c>
      <c r="C26" s="63" t="s">
        <v>27</v>
      </c>
      <c r="D26" s="64"/>
      <c r="E26" s="36" t="s">
        <v>22</v>
      </c>
      <c r="F26" s="59">
        <v>94651.16</v>
      </c>
      <c r="G26" s="60">
        <f>F26-76952.16</f>
        <v>17699</v>
      </c>
      <c r="H26" s="55">
        <v>0</v>
      </c>
      <c r="I26" s="56"/>
    </row>
    <row r="27" spans="1:9" s="57" customFormat="1" ht="48" customHeight="1" hidden="1">
      <c r="A27" s="5"/>
      <c r="B27" s="48"/>
      <c r="C27" s="68"/>
      <c r="D27" s="69"/>
      <c r="E27" s="48"/>
      <c r="F27" s="51"/>
      <c r="G27" s="70"/>
      <c r="H27" s="71" t="s">
        <v>10</v>
      </c>
      <c r="I27" s="56"/>
    </row>
    <row r="28" spans="1:9" s="74" customFormat="1" ht="48" customHeight="1">
      <c r="A28" s="5"/>
      <c r="B28" s="48" t="s">
        <v>28</v>
      </c>
      <c r="C28" s="68" t="s">
        <v>29</v>
      </c>
      <c r="D28" s="69"/>
      <c r="E28" s="72" t="s">
        <v>10</v>
      </c>
      <c r="F28" s="51">
        <f>SUM(F29:F30)</f>
        <v>10000</v>
      </c>
      <c r="G28" s="70">
        <f>SUM(G29:G30)</f>
        <v>1869.92</v>
      </c>
      <c r="H28" s="70">
        <f>SUM(H29:H30)</f>
        <v>0</v>
      </c>
      <c r="I28" s="73"/>
    </row>
    <row r="29" spans="1:9" s="57" customFormat="1" ht="48" customHeight="1">
      <c r="A29" s="5"/>
      <c r="B29" s="47" t="s">
        <v>25</v>
      </c>
      <c r="C29" s="65" t="s">
        <v>29</v>
      </c>
      <c r="D29" s="66"/>
      <c r="E29" s="47" t="s">
        <v>16</v>
      </c>
      <c r="F29" s="59">
        <v>5000</v>
      </c>
      <c r="G29" s="60">
        <f>F29-4065.04</f>
        <v>934.96</v>
      </c>
      <c r="H29" s="55">
        <v>0</v>
      </c>
      <c r="I29" s="56"/>
    </row>
    <row r="30" spans="1:9" s="57" customFormat="1" ht="48" customHeight="1">
      <c r="A30" s="5"/>
      <c r="B30" s="47" t="s">
        <v>13</v>
      </c>
      <c r="C30" s="65" t="s">
        <v>29</v>
      </c>
      <c r="D30" s="66"/>
      <c r="E30" s="47" t="s">
        <v>22</v>
      </c>
      <c r="F30" s="59">
        <v>5000</v>
      </c>
      <c r="G30" s="60">
        <f>F30-4065.04</f>
        <v>934.96</v>
      </c>
      <c r="H30" s="55">
        <v>0</v>
      </c>
      <c r="I30" s="56"/>
    </row>
    <row r="31" spans="1:9" ht="14.25">
      <c r="A31" s="5"/>
      <c r="B31" s="75" t="s">
        <v>30</v>
      </c>
      <c r="C31" s="76"/>
      <c r="D31" s="76"/>
      <c r="E31" s="77"/>
      <c r="F31" s="78">
        <f>F6+F13+F20+F27+F28</f>
        <v>783974.36</v>
      </c>
      <c r="G31" s="78">
        <f>G6+G13+G20+G27+G28</f>
        <v>146136.69999999998</v>
      </c>
      <c r="H31" s="78">
        <f>H6+H13+H20+H28</f>
        <v>204676.72999999998</v>
      </c>
      <c r="I31" s="11"/>
    </row>
    <row r="32" spans="1:9" ht="6" customHeight="1">
      <c r="A32" s="5"/>
      <c r="B32" s="79"/>
      <c r="C32" s="80"/>
      <c r="D32" s="80"/>
      <c r="E32" s="81"/>
      <c r="F32" s="80"/>
      <c r="G32" s="80"/>
      <c r="H32" s="80"/>
      <c r="I32" s="11"/>
    </row>
    <row r="33" spans="1:9" ht="13.5">
      <c r="A33" s="5"/>
      <c r="B33" s="82" t="s">
        <v>31</v>
      </c>
      <c r="C33" s="82"/>
      <c r="D33" s="82"/>
      <c r="E33" s="82"/>
      <c r="F33" s="82"/>
      <c r="G33" s="82"/>
      <c r="H33" s="82"/>
      <c r="I33" s="11"/>
    </row>
    <row r="34" spans="1:9" ht="13.5">
      <c r="A34" s="5"/>
      <c r="B34" s="83" t="s">
        <v>32</v>
      </c>
      <c r="C34" s="84"/>
      <c r="D34" s="84"/>
      <c r="E34" s="85"/>
      <c r="F34" s="84"/>
      <c r="G34" s="84"/>
      <c r="H34" s="84"/>
      <c r="I34" s="11"/>
    </row>
    <row r="35" spans="1:9" ht="13.5">
      <c r="A35" s="86"/>
      <c r="B35" s="87" t="s">
        <v>33</v>
      </c>
      <c r="C35" s="88"/>
      <c r="D35" s="88"/>
      <c r="E35" s="89"/>
      <c r="F35" s="88"/>
      <c r="G35" s="88"/>
      <c r="H35" s="88"/>
      <c r="I35" s="90"/>
    </row>
  </sheetData>
  <sheetProtection password="A3EC" sheet="1" formatCells="0" formatColumns="0" formatRows="0" insertRows="0" insertHyperlinks="0" deleteColumns="0" deleteRows="0" sort="0" autoFilter="0" pivotTables="0"/>
  <mergeCells count="28">
    <mergeCell ref="C21:D21"/>
    <mergeCell ref="C22:D22"/>
    <mergeCell ref="C23:D23"/>
    <mergeCell ref="C26:D26"/>
    <mergeCell ref="B31:E31"/>
    <mergeCell ref="B33:H33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1:A35"/>
    <mergeCell ref="B1:H1"/>
    <mergeCell ref="B2:B4"/>
    <mergeCell ref="C2:D4"/>
    <mergeCell ref="E2:E4"/>
    <mergeCell ref="F2:H3"/>
    <mergeCell ref="C5:D5"/>
    <mergeCell ref="C6:D6"/>
    <mergeCell ref="C7:D7"/>
    <mergeCell ref="C8:D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>
    <oddFooter>&amp;LPROW_421_R/6/z&amp;RStrona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dcterms:created xsi:type="dcterms:W3CDTF">2013-09-22T19:09:56Z</dcterms:created>
  <dcterms:modified xsi:type="dcterms:W3CDTF">2013-09-22T19:11:54Z</dcterms:modified>
  <cp:category/>
  <cp:version/>
  <cp:contentType/>
  <cp:contentStatus/>
</cp:coreProperties>
</file>